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39" i="1"/>
  <c r="K39"/>
  <c r="L33"/>
  <c r="K33"/>
  <c r="L30"/>
  <c r="K30"/>
  <c r="L26"/>
  <c r="K26"/>
  <c r="L23"/>
  <c r="K23"/>
  <c r="L20"/>
  <c r="K20"/>
  <c r="L16"/>
  <c r="K16"/>
  <c r="L13"/>
  <c r="K13"/>
  <c r="L9"/>
  <c r="O44" s="1"/>
  <c r="K9"/>
  <c r="N44" s="1"/>
  <c r="O48"/>
  <c r="F39"/>
  <c r="E39"/>
  <c r="D39"/>
  <c r="O39"/>
  <c r="Q40" s="1"/>
  <c r="N39"/>
  <c r="D20"/>
  <c r="O33"/>
  <c r="Q34" s="1"/>
  <c r="N33"/>
  <c r="F33"/>
  <c r="E33"/>
  <c r="D33"/>
  <c r="O30"/>
  <c r="Q31" s="1"/>
  <c r="N30"/>
  <c r="F30"/>
  <c r="E30"/>
  <c r="D30"/>
  <c r="O26"/>
  <c r="Q27" s="1"/>
  <c r="N26"/>
  <c r="F26"/>
  <c r="E26"/>
  <c r="D26"/>
  <c r="O23"/>
  <c r="Q24" s="1"/>
  <c r="N23"/>
  <c r="F23"/>
  <c r="E23"/>
  <c r="D23"/>
  <c r="O20"/>
  <c r="Q21" s="1"/>
  <c r="N20"/>
  <c r="F20"/>
  <c r="E20"/>
  <c r="O16"/>
  <c r="Q17" s="1"/>
  <c r="N16"/>
  <c r="F16"/>
  <c r="E16"/>
  <c r="D13"/>
  <c r="D16"/>
  <c r="O13"/>
  <c r="Q14" s="1"/>
  <c r="N13"/>
  <c r="O9"/>
  <c r="Q10" s="1"/>
  <c r="N9"/>
  <c r="F9"/>
  <c r="F41" s="1"/>
  <c r="E9"/>
  <c r="E41" s="1"/>
  <c r="N41" s="1"/>
  <c r="D9"/>
  <c r="D41" s="1"/>
  <c r="F13"/>
  <c r="E13"/>
  <c r="O41" l="1"/>
  <c r="N43" s="1"/>
  <c r="R13"/>
  <c r="R20"/>
  <c r="R26"/>
  <c r="R33"/>
  <c r="R16"/>
  <c r="R23"/>
  <c r="R30"/>
  <c r="R39"/>
  <c r="R9"/>
  <c r="Q48"/>
  <c r="N46"/>
  <c r="O46"/>
  <c r="N47" s="1"/>
  <c r="F45"/>
  <c r="R48" l="1"/>
  <c r="N45"/>
</calcChain>
</file>

<file path=xl/sharedStrings.xml><?xml version="1.0" encoding="utf-8"?>
<sst xmlns="http://schemas.openxmlformats.org/spreadsheetml/2006/main" count="156" uniqueCount="135">
  <si>
    <t>№ п/п</t>
  </si>
  <si>
    <t>Наименование муниципального образования (поселения)</t>
  </si>
  <si>
    <t xml:space="preserve">Наименование сельскохозяйственного предприятия  </t>
  </si>
  <si>
    <t>Площадь земельного участка, га</t>
  </si>
  <si>
    <t>Количество и площадь невостребованных земельных долей,</t>
  </si>
  <si>
    <t>Стадии и сроки оформления права муниципальной собственности на невостребованные земельные доли</t>
  </si>
  <si>
    <t>Опубликование списка невостребованных земельных долей</t>
  </si>
  <si>
    <t xml:space="preserve">Проведение общего собрания участников долевой собственности </t>
  </si>
  <si>
    <t xml:space="preserve">Утверждение списка невостребованных земельных долей </t>
  </si>
  <si>
    <t xml:space="preserve">Обращение в суд о признании права муниципальной собственности </t>
  </si>
  <si>
    <t>Регистрация прав собственности муниципального образования</t>
  </si>
  <si>
    <t>Сбор информации</t>
  </si>
  <si>
    <t>кол-во долей</t>
  </si>
  <si>
    <t>площадь</t>
  </si>
  <si>
    <t>документ</t>
  </si>
  <si>
    <t>Березкинское</t>
  </si>
  <si>
    <t>колхоз «Свобода»</t>
  </si>
  <si>
    <t>колхоз «Новая Заря»</t>
  </si>
  <si>
    <t>колхоз «Авангард»</t>
  </si>
  <si>
    <t>август-октябрь 2012</t>
  </si>
  <si>
    <t>11.03.2013, протокол от 11.03.2013</t>
  </si>
  <si>
    <t>постановление №78 от 11.11.2013</t>
  </si>
  <si>
    <t>Каменское</t>
  </si>
  <si>
    <t>ТОО «Каменка»</t>
  </si>
  <si>
    <t>06.12.2011, протокол  б/н   от  06.12.2011</t>
  </si>
  <si>
    <t>постановление №27 от 02.02.2012</t>
  </si>
  <si>
    <t>сентябрь 2011- 
октябрь 2012</t>
  </si>
  <si>
    <t>«Знамя труда» №68 от 02.09.2011;«Смоленская  газета» №98(826) от 06.09.2011</t>
  </si>
  <si>
    <t xml:space="preserve">декабрь 2014-
 январь 2015
</t>
  </si>
  <si>
    <t xml:space="preserve">«Смоленская газета» №1 от 21.01.2015;
Муниц.вестник №2 от23.01.2015;
«Знамя труда» №3-4 от 23.01.2015.
</t>
  </si>
  <si>
    <t>21.05.2015, протокол б/н от 21.05.2015</t>
  </si>
  <si>
    <t>Постановление№73 от 30.06.2015</t>
  </si>
  <si>
    <t>«Знамя труда» №91 от 09.11.2012«Смоленская газета» №115 от 07.11.2012</t>
  </si>
  <si>
    <t>Кардымовское</t>
  </si>
  <si>
    <t>Мольковское</t>
  </si>
  <si>
    <t>ТОО «Кардымовская МСО»</t>
  </si>
  <si>
    <t>сентябрь 2012-февраль 2013</t>
  </si>
  <si>
    <t>«Знамя труда» №15 от 22.02.2013; «Смоленская газета» №6  от 20.02.2013</t>
  </si>
  <si>
    <t>29.05.2013, протокол № 01 от 29.05.2013</t>
  </si>
  <si>
    <t>постановление №0320 от 06.06.2013</t>
  </si>
  <si>
    <t>ТОО «Мольковское»</t>
  </si>
  <si>
    <t>2010-2011 г.</t>
  </si>
  <si>
    <t>2013 г.-2014 г.</t>
  </si>
  <si>
    <t>Знамя труда» №68 от 02.09.2011</t>
  </si>
  <si>
    <t xml:space="preserve">Судом  признано право собственности  на  15 земельных долей  (решение суда от 25.09.2012г.)  </t>
  </si>
  <si>
    <t>«Знамя труда» №32 от 16.04.2013; «Смоленская газета» №14 от 17.04.2013</t>
  </si>
  <si>
    <t xml:space="preserve">09.09.2011, протокол № б/н от 
09.09.2011
</t>
  </si>
  <si>
    <t>17.07.2013, протокол № б/н от 17.07.2013</t>
  </si>
  <si>
    <t>распоряжение от 19.11.2013 №102</t>
  </si>
  <si>
    <t xml:space="preserve">Судом признано право собственности на 75 зем. долей (решение суда от 27.07.2015г. №2-226/2015).  </t>
  </si>
  <si>
    <t xml:space="preserve"> Судом признано право собственности  на 96 земельных долей  общей площадью 774,4 га (решение суда от 21.05.2015 № 2-252/2015).  </t>
  </si>
  <si>
    <t>Нетризовское</t>
  </si>
  <si>
    <t>Первомайское</t>
  </si>
  <si>
    <t>Соловьевское</t>
  </si>
  <si>
    <t>СПК «Днепр»</t>
  </si>
  <si>
    <t>сбор информации</t>
  </si>
  <si>
    <t>25.03.2013, протокол от 25.03.2013</t>
  </si>
  <si>
    <t>14.03.2014 П №13</t>
  </si>
  <si>
    <t>Судом  признано право собственности  на 94 земельные доли (решение суда от 04.06.2015 г. №2-213/2015).</t>
  </si>
  <si>
    <t>«Смоленская газета» 30.10.2012; «Знамя труда» 06.11.2012;«Смоленская газета» 20.02.2013</t>
  </si>
  <si>
    <t>СПК «Титково»</t>
  </si>
  <si>
    <t>ноябрь 2014-декабрь 2014</t>
  </si>
  <si>
    <t>«Смоленская газета» №1 от 21.01.2015;  Знамя труда» № 1-2 от 16.01.2015</t>
  </si>
  <si>
    <t>24.04.2015, протокол от 24.04.2015</t>
  </si>
  <si>
    <t>колхоз им.Калинина</t>
  </si>
  <si>
    <t>колхоз «12 лет Октября»</t>
  </si>
  <si>
    <t>декабрь 2014-январь 2015</t>
  </si>
  <si>
    <t>«Смоленская газета» №3 от 04.02.2015;  Знамя труда» № 7-8 от 06.02.2015</t>
  </si>
  <si>
    <t>05.05.2015 протокол №1 от 05.05.2015</t>
  </si>
  <si>
    <t>Готовятся документы в суд.</t>
  </si>
  <si>
    <t>Тюшинское</t>
  </si>
  <si>
    <t>Шокинское</t>
  </si>
  <si>
    <t>ТОО «Победа»</t>
  </si>
  <si>
    <t>октябрь 2012-февраль 2013</t>
  </si>
  <si>
    <t>14.06.2013, протокол №1 от 14.06.2013</t>
  </si>
  <si>
    <t>ТОО «Шестаково»</t>
  </si>
  <si>
    <t>2012 г. - 2013 г.</t>
  </si>
  <si>
    <t>«Знамя труда» №40 от 14.05.2013 «Смоленская газета» №16 от 08.05.2013</t>
  </si>
  <si>
    <t>08.08.2013, протокол №1 от 08.08.2013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</si>
  <si>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</si>
  <si>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</si>
  <si>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</si>
  <si>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</si>
  <si>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</si>
  <si>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</si>
  <si>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</si>
  <si>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</si>
  <si>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</si>
  <si>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Доля</t>
  </si>
  <si>
    <t>Кол-во</t>
  </si>
  <si>
    <t>В ЦЕЛОМ ПО РАЙОНУ</t>
  </si>
  <si>
    <t>свид-во № 048897 от 02.12.2015</t>
  </si>
  <si>
    <t>свид-во № 048799 от 04.12.2015</t>
  </si>
  <si>
    <t>свид-во № 048696 от 07.12.2015</t>
  </si>
  <si>
    <t>свид-во №67-АБ 886091 от 19.10.2012 г.</t>
  </si>
  <si>
    <t>свид-во №049141 от 10.12.2015 г</t>
  </si>
  <si>
    <t>свид-во № 67-АБ 165315  от 25.04.2014</t>
  </si>
  <si>
    <t>свид-во от 21.12.2012 г. №67-АБ 905130</t>
  </si>
  <si>
    <t>свид-во № 018587  от 13.10.2015</t>
  </si>
  <si>
    <t>свид-во № 048238  от 29.10.2015</t>
  </si>
  <si>
    <t>Доля переданных в аренду(собств.) от общего числа зарегистрированных</t>
  </si>
  <si>
    <t>Выписка о регистрации от 22.11.2016</t>
  </si>
  <si>
    <t xml:space="preserve">Судом  признано право собственности  на 29 земельных долей (решение суда от 23.07.2012г.) </t>
  </si>
  <si>
    <t xml:space="preserve">Судом  признано право собственности  на   24 земельных долей (решение суда от 07.11.2013г.)  </t>
  </si>
  <si>
    <t>Судом  признано право собственности  на 115 земельных долей</t>
  </si>
  <si>
    <t>Выписка о регистрации  от 23.12.16</t>
  </si>
  <si>
    <t>Судом  признано право собственности  на 68 земельных долей площадью 733,72 га (решение суда от 25.09.2015 г).</t>
  </si>
  <si>
    <t>Судом  признано право собственности  на 120  земельных долей площадью 1068 га</t>
  </si>
  <si>
    <t xml:space="preserve">Судом  признано право собственности 21 зем.дол площпдью 186,9 га  </t>
  </si>
  <si>
    <t xml:space="preserve">Судом  признано право собственности 45 зем.долей 400,5 га  </t>
  </si>
  <si>
    <t>Пост.АдмШокинского с/п №43а от 09.09.2013</t>
  </si>
  <si>
    <t>Пост.Адм.Тюшинского с/п №П-0029/1 от 01.07.2013</t>
  </si>
  <si>
    <t>Судом  признано право собств.  на 139 земельных долей  общей площадью 986,9 га (решение суда от 21.09.2015г. №2-580/2015). .</t>
  </si>
  <si>
    <t xml:space="preserve">«Знамя труда» №18 от 06.03.2013;
«Смолгазета» №8 от 06.03.2013;
Знамя труда» №30А от 02.07.13
</t>
  </si>
  <si>
    <t>выписка из ЕГРН от 19.04.2017</t>
  </si>
  <si>
    <t xml:space="preserve">Судом признано право собственности на  25 зем.долей площадью 224,5 га  </t>
  </si>
  <si>
    <t>Выписка  от 21.11.2017</t>
  </si>
  <si>
    <t>Переданов аренду (собств)</t>
  </si>
  <si>
    <t>га</t>
  </si>
  <si>
    <t>Остаток зем.долей</t>
  </si>
  <si>
    <t xml:space="preserve">Переданно в аренду(собств.) от общего числа зарегистрированных  в целом по району
</t>
  </si>
  <si>
    <t xml:space="preserve">Доля выявленных невостребованных долей в общей площади земельных долей </t>
  </si>
  <si>
    <t xml:space="preserve">ИТОГО     Каменское </t>
  </si>
  <si>
    <t xml:space="preserve">ИТОГО Кардымовское </t>
  </si>
  <si>
    <t>ИТОГО Мольковское</t>
  </si>
  <si>
    <t>ИТОГО Нетризовское</t>
  </si>
  <si>
    <t>ИТОГО Первомайское</t>
  </si>
  <si>
    <t>ИТОГО Соловьевское</t>
  </si>
  <si>
    <t xml:space="preserve">ИТОГО Тюшинское </t>
  </si>
  <si>
    <t>ИТОГО Шокинское</t>
  </si>
  <si>
    <t>ИТОГО Березкинское</t>
  </si>
  <si>
    <t xml:space="preserve">Не проводится работа с невостребованными долями </t>
  </si>
  <si>
    <t xml:space="preserve">Признано через суд   право собственности на доли </t>
  </si>
  <si>
    <t xml:space="preserve">Зарегистрировано   право собственности на доли </t>
  </si>
  <si>
    <t xml:space="preserve">Информация по оформлению права муниципальной собственности сельских поселений
 на невостребованные земельные доли на 01.01.2019
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</si>
</sst>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 inden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/>
    <xf numFmtId="0" fontId="10" fillId="3" borderId="1" xfId="0" applyFont="1" applyFill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9" fillId="2" borderId="1" xfId="0" applyFont="1" applyFill="1" applyBorder="1" applyAlignment="1"/>
    <xf numFmtId="164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4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/>
    <xf numFmtId="0" fontId="13" fillId="6" borderId="1" xfId="0" applyFont="1" applyFill="1" applyBorder="1"/>
    <xf numFmtId="0" fontId="14" fillId="2" borderId="1" xfId="0" applyFont="1" applyFill="1" applyBorder="1" applyAlignment="1">
      <alignment vertical="top" wrapText="1"/>
    </xf>
    <xf numFmtId="164" fontId="14" fillId="5" borderId="1" xfId="0" applyNumberFormat="1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/>
    </xf>
    <xf numFmtId="0" fontId="7" fillId="7" borderId="1" xfId="0" applyFont="1" applyFill="1" applyBorder="1"/>
    <xf numFmtId="0" fontId="7" fillId="2" borderId="5" xfId="0" applyFont="1" applyFill="1" applyBorder="1" applyAlignment="1">
      <alignment vertical="top" wrapText="1"/>
    </xf>
    <xf numFmtId="0" fontId="7" fillId="2" borderId="5" xfId="0" applyFont="1" applyFill="1" applyBorder="1"/>
    <xf numFmtId="0" fontId="8" fillId="2" borderId="5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10" fillId="4" borderId="9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top"/>
    </xf>
    <xf numFmtId="0" fontId="10" fillId="3" borderId="3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E9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workbookViewId="0">
      <selection activeCell="B1" sqref="B1:P2"/>
    </sheetView>
  </sheetViews>
  <sheetFormatPr defaultRowHeight="15"/>
  <cols>
    <col min="1" max="1" width="3.140625" customWidth="1"/>
    <col min="2" max="2" width="10.85546875" customWidth="1"/>
    <col min="3" max="3" width="9.140625" customWidth="1"/>
    <col min="5" max="5" width="7.85546875" customWidth="1"/>
    <col min="6" max="6" width="8" customWidth="1"/>
    <col min="7" max="7" width="9.140625" customWidth="1"/>
    <col min="8" max="8" width="14.5703125" customWidth="1"/>
    <col min="10" max="10" width="10.5703125" customWidth="1"/>
    <col min="11" max="11" width="8.140625" customWidth="1"/>
    <col min="12" max="12" width="8.28515625" customWidth="1"/>
    <col min="13" max="13" width="16.28515625" customWidth="1"/>
    <col min="14" max="14" width="7.140625" customWidth="1"/>
    <col min="15" max="15" width="8.28515625" customWidth="1"/>
    <col min="16" max="16" width="13.140625" customWidth="1"/>
    <col min="17" max="17" width="7.7109375" customWidth="1"/>
  </cols>
  <sheetData>
    <row r="1" spans="1:18" ht="27.75" customHeight="1">
      <c r="B1" s="57" t="s">
        <v>134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8" ht="18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ht="41.25" customHeight="1">
      <c r="A3" s="78" t="s">
        <v>0</v>
      </c>
      <c r="B3" s="78" t="s">
        <v>1</v>
      </c>
      <c r="C3" s="78" t="s">
        <v>2</v>
      </c>
      <c r="D3" s="78" t="s">
        <v>3</v>
      </c>
      <c r="E3" s="60" t="s">
        <v>4</v>
      </c>
      <c r="F3" s="61"/>
      <c r="G3" s="72" t="s">
        <v>5</v>
      </c>
      <c r="H3" s="73"/>
      <c r="I3" s="73"/>
      <c r="J3" s="73"/>
      <c r="K3" s="73"/>
      <c r="L3" s="73"/>
      <c r="M3" s="73"/>
      <c r="N3" s="73"/>
      <c r="O3" s="73"/>
      <c r="P3" s="74"/>
      <c r="Q3" s="79" t="s">
        <v>117</v>
      </c>
      <c r="R3" s="79" t="s">
        <v>119</v>
      </c>
    </row>
    <row r="4" spans="1:18" ht="115.5" customHeight="1">
      <c r="A4" s="78"/>
      <c r="B4" s="78"/>
      <c r="C4" s="78"/>
      <c r="D4" s="78"/>
      <c r="E4" s="62"/>
      <c r="F4" s="63"/>
      <c r="G4" s="78" t="s">
        <v>11</v>
      </c>
      <c r="H4" s="78" t="s">
        <v>6</v>
      </c>
      <c r="I4" s="78" t="s">
        <v>7</v>
      </c>
      <c r="J4" s="78" t="s">
        <v>8</v>
      </c>
      <c r="K4" s="72" t="s">
        <v>9</v>
      </c>
      <c r="L4" s="73"/>
      <c r="M4" s="74"/>
      <c r="N4" s="72" t="s">
        <v>10</v>
      </c>
      <c r="O4" s="73"/>
      <c r="P4" s="74"/>
      <c r="Q4" s="99"/>
      <c r="R4" s="99"/>
    </row>
    <row r="5" spans="1:18" ht="12.75" customHeight="1" thickBot="1">
      <c r="A5" s="78"/>
      <c r="B5" s="79"/>
      <c r="C5" s="79"/>
      <c r="D5" s="79"/>
      <c r="E5" s="62"/>
      <c r="F5" s="63"/>
      <c r="G5" s="78"/>
      <c r="H5" s="79"/>
      <c r="I5" s="79"/>
      <c r="J5" s="79"/>
      <c r="K5" s="7" t="s">
        <v>12</v>
      </c>
      <c r="L5" s="8" t="s">
        <v>13</v>
      </c>
      <c r="M5" s="8" t="s">
        <v>14</v>
      </c>
      <c r="N5" s="7" t="s">
        <v>12</v>
      </c>
      <c r="O5" s="8" t="s">
        <v>13</v>
      </c>
      <c r="P5" s="8" t="s">
        <v>14</v>
      </c>
      <c r="Q5" s="55" t="s">
        <v>118</v>
      </c>
      <c r="R5" s="56" t="s">
        <v>118</v>
      </c>
    </row>
    <row r="6" spans="1:18" ht="48" customHeight="1">
      <c r="A6" s="71" t="s">
        <v>80</v>
      </c>
      <c r="B6" s="65" t="s">
        <v>15</v>
      </c>
      <c r="C6" s="10" t="s">
        <v>16</v>
      </c>
      <c r="D6" s="10">
        <v>1129.7</v>
      </c>
      <c r="E6" s="10">
        <v>32</v>
      </c>
      <c r="F6" s="10">
        <v>240</v>
      </c>
      <c r="G6" s="76" t="s">
        <v>19</v>
      </c>
      <c r="H6" s="65" t="s">
        <v>32</v>
      </c>
      <c r="I6" s="64" t="s">
        <v>20</v>
      </c>
      <c r="J6" s="64" t="s">
        <v>21</v>
      </c>
      <c r="K6" s="1">
        <v>32</v>
      </c>
      <c r="L6" s="3">
        <v>240</v>
      </c>
      <c r="M6" s="64" t="s">
        <v>50</v>
      </c>
      <c r="N6" s="1">
        <v>32</v>
      </c>
      <c r="O6" s="3">
        <v>240</v>
      </c>
      <c r="P6" s="10" t="s">
        <v>91</v>
      </c>
      <c r="Q6" s="108"/>
      <c r="R6" s="96"/>
    </row>
    <row r="7" spans="1:18" ht="36">
      <c r="A7" s="75"/>
      <c r="B7" s="65"/>
      <c r="C7" s="10" t="s">
        <v>17</v>
      </c>
      <c r="D7" s="10">
        <v>1524.4</v>
      </c>
      <c r="E7" s="10">
        <v>34</v>
      </c>
      <c r="F7" s="10">
        <v>309.39999999999998</v>
      </c>
      <c r="G7" s="77"/>
      <c r="H7" s="65"/>
      <c r="I7" s="64"/>
      <c r="J7" s="64"/>
      <c r="K7" s="1">
        <v>34</v>
      </c>
      <c r="L7" s="3">
        <v>309.39999999999998</v>
      </c>
      <c r="M7" s="64"/>
      <c r="N7" s="1">
        <v>34</v>
      </c>
      <c r="O7" s="3">
        <v>309.39999999999998</v>
      </c>
      <c r="P7" s="10" t="s">
        <v>92</v>
      </c>
      <c r="Q7" s="110"/>
      <c r="R7" s="97"/>
    </row>
    <row r="8" spans="1:18" ht="36.75">
      <c r="A8" s="70"/>
      <c r="B8" s="65"/>
      <c r="C8" s="10" t="s">
        <v>18</v>
      </c>
      <c r="D8" s="10">
        <v>1029.2</v>
      </c>
      <c r="E8" s="10">
        <v>30</v>
      </c>
      <c r="F8" s="10">
        <v>225</v>
      </c>
      <c r="G8" s="77"/>
      <c r="H8" s="65"/>
      <c r="I8" s="64"/>
      <c r="J8" s="64"/>
      <c r="K8" s="6">
        <v>30</v>
      </c>
      <c r="L8" s="4">
        <v>225</v>
      </c>
      <c r="M8" s="64"/>
      <c r="N8" s="6">
        <v>30</v>
      </c>
      <c r="O8" s="4">
        <v>225</v>
      </c>
      <c r="P8" s="32" t="s">
        <v>93</v>
      </c>
      <c r="Q8" s="109"/>
      <c r="R8" s="98"/>
    </row>
    <row r="9" spans="1:18" ht="15" customHeight="1">
      <c r="A9" s="102" t="s">
        <v>130</v>
      </c>
      <c r="B9" s="103"/>
      <c r="C9" s="104"/>
      <c r="D9" s="24">
        <f>SUM(D6:D8)</f>
        <v>3683.3</v>
      </c>
      <c r="E9" s="24">
        <f>SUM(E6:E8)</f>
        <v>96</v>
      </c>
      <c r="F9" s="24">
        <f>SUM(F6:F8)</f>
        <v>774.4</v>
      </c>
      <c r="G9" s="24"/>
      <c r="H9" s="24"/>
      <c r="I9" s="24"/>
      <c r="J9" s="24"/>
      <c r="K9" s="23">
        <f>SUM(K6:K8)</f>
        <v>96</v>
      </c>
      <c r="L9" s="23">
        <f>SUM(L6:L8)</f>
        <v>774.4</v>
      </c>
      <c r="M9" s="24"/>
      <c r="N9" s="23">
        <f>SUM(N6:N8)</f>
        <v>96</v>
      </c>
      <c r="O9" s="23">
        <f>SUM(O6:O8)</f>
        <v>774.4</v>
      </c>
      <c r="P9" s="23"/>
      <c r="Q9" s="50">
        <v>0</v>
      </c>
      <c r="R9" s="46">
        <f>O9-Q9</f>
        <v>774.4</v>
      </c>
    </row>
    <row r="10" spans="1:18" ht="18" customHeight="1">
      <c r="A10" s="105"/>
      <c r="B10" s="106"/>
      <c r="C10" s="107"/>
      <c r="D10" s="100" t="s">
        <v>100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1"/>
      <c r="Q10" s="37">
        <f>Q9/O9*100</f>
        <v>0</v>
      </c>
      <c r="R10" s="45"/>
    </row>
    <row r="11" spans="1:18" ht="75.75" customHeight="1">
      <c r="A11" s="64" t="s">
        <v>79</v>
      </c>
      <c r="B11" s="64" t="s">
        <v>22</v>
      </c>
      <c r="C11" s="91" t="s">
        <v>23</v>
      </c>
      <c r="D11" s="70">
        <v>5779.4</v>
      </c>
      <c r="E11" s="18">
        <v>29</v>
      </c>
      <c r="F11" s="12">
        <v>205.9</v>
      </c>
      <c r="G11" s="13" t="s">
        <v>26</v>
      </c>
      <c r="H11" s="10" t="s">
        <v>27</v>
      </c>
      <c r="I11" s="10" t="s">
        <v>24</v>
      </c>
      <c r="J11" s="13" t="s">
        <v>25</v>
      </c>
      <c r="K11" s="18">
        <v>29</v>
      </c>
      <c r="L11" s="12">
        <v>205.9</v>
      </c>
      <c r="M11" s="29" t="s">
        <v>102</v>
      </c>
      <c r="N11" s="18">
        <v>29</v>
      </c>
      <c r="O11" s="12">
        <v>205.9</v>
      </c>
      <c r="P11" s="3" t="s">
        <v>94</v>
      </c>
      <c r="Q11" s="108"/>
      <c r="R11" s="96"/>
    </row>
    <row r="12" spans="1:18" ht="97.5" customHeight="1">
      <c r="A12" s="64"/>
      <c r="B12" s="64"/>
      <c r="C12" s="92"/>
      <c r="D12" s="71"/>
      <c r="E12" s="17">
        <v>139</v>
      </c>
      <c r="F12" s="14">
        <v>986.9</v>
      </c>
      <c r="G12" s="15" t="s">
        <v>28</v>
      </c>
      <c r="H12" s="10" t="s">
        <v>29</v>
      </c>
      <c r="I12" s="10" t="s">
        <v>30</v>
      </c>
      <c r="J12" s="16" t="s">
        <v>31</v>
      </c>
      <c r="K12" s="17">
        <v>139</v>
      </c>
      <c r="L12" s="14">
        <v>986.9</v>
      </c>
      <c r="M12" s="16" t="s">
        <v>112</v>
      </c>
      <c r="N12" s="17">
        <v>139</v>
      </c>
      <c r="O12" s="14">
        <v>986.9</v>
      </c>
      <c r="P12" s="3" t="s">
        <v>95</v>
      </c>
      <c r="Q12" s="109"/>
      <c r="R12" s="98"/>
    </row>
    <row r="13" spans="1:18" ht="13.5" customHeight="1">
      <c r="A13" s="102" t="s">
        <v>122</v>
      </c>
      <c r="B13" s="103"/>
      <c r="C13" s="104"/>
      <c r="D13" s="21">
        <f>SUM(D11)</f>
        <v>5779.4</v>
      </c>
      <c r="E13" s="21">
        <f>SUM(E11:E12)</f>
        <v>168</v>
      </c>
      <c r="F13" s="22">
        <f>SUM(F11:F12)</f>
        <v>1192.8</v>
      </c>
      <c r="G13" s="24"/>
      <c r="H13" s="24"/>
      <c r="I13" s="24"/>
      <c r="J13" s="24"/>
      <c r="K13" s="35">
        <f>SUM(K11:K12)</f>
        <v>168</v>
      </c>
      <c r="L13" s="36">
        <f>SUM(L11:L12)</f>
        <v>1192.8</v>
      </c>
      <c r="M13" s="24"/>
      <c r="N13" s="35">
        <f>SUM(N11:N12)</f>
        <v>168</v>
      </c>
      <c r="O13" s="36">
        <f>SUM(O11:O12)</f>
        <v>1192.8</v>
      </c>
      <c r="P13" s="23"/>
      <c r="Q13" s="50">
        <v>0</v>
      </c>
      <c r="R13" s="46">
        <f>O13-Q13</f>
        <v>1192.8</v>
      </c>
    </row>
    <row r="14" spans="1:18" ht="20.25" customHeight="1">
      <c r="A14" s="105"/>
      <c r="B14" s="106"/>
      <c r="C14" s="107"/>
      <c r="D14" s="149" t="s">
        <v>100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1"/>
      <c r="Q14" s="37">
        <f>Q13/O13*100</f>
        <v>0</v>
      </c>
      <c r="R14" s="45"/>
    </row>
    <row r="15" spans="1:18" ht="65.25" customHeight="1">
      <c r="A15" s="13" t="s">
        <v>81</v>
      </c>
      <c r="B15" s="10" t="s">
        <v>33</v>
      </c>
      <c r="C15" s="10" t="s">
        <v>35</v>
      </c>
      <c r="D15" s="10">
        <v>1384.5</v>
      </c>
      <c r="E15" s="10">
        <v>24</v>
      </c>
      <c r="F15" s="10">
        <v>176.79</v>
      </c>
      <c r="G15" s="9" t="s">
        <v>36</v>
      </c>
      <c r="H15" s="10" t="s">
        <v>37</v>
      </c>
      <c r="I15" s="10" t="s">
        <v>38</v>
      </c>
      <c r="J15" s="10" t="s">
        <v>39</v>
      </c>
      <c r="K15" s="11">
        <v>24</v>
      </c>
      <c r="L15" s="11">
        <v>176.79</v>
      </c>
      <c r="M15" s="11" t="s">
        <v>103</v>
      </c>
      <c r="N15" s="10">
        <v>24</v>
      </c>
      <c r="O15" s="10">
        <v>176.79</v>
      </c>
      <c r="P15" s="13" t="s">
        <v>96</v>
      </c>
      <c r="Q15" s="34"/>
      <c r="R15" s="45"/>
    </row>
    <row r="16" spans="1:18" ht="15" customHeight="1">
      <c r="A16" s="148" t="s">
        <v>123</v>
      </c>
      <c r="B16" s="148"/>
      <c r="C16" s="148"/>
      <c r="D16" s="54">
        <f>SUM(D15)</f>
        <v>1384.5</v>
      </c>
      <c r="E16" s="25">
        <f>SUM(E15)</f>
        <v>24</v>
      </c>
      <c r="F16" s="25">
        <f>SUM(F15)</f>
        <v>176.79</v>
      </c>
      <c r="G16" s="24"/>
      <c r="H16" s="24"/>
      <c r="I16" s="24"/>
      <c r="J16" s="24"/>
      <c r="K16" s="24">
        <f>SUM(K15)</f>
        <v>24</v>
      </c>
      <c r="L16" s="24">
        <f>SUM(L15)</f>
        <v>176.79</v>
      </c>
      <c r="M16" s="24"/>
      <c r="N16" s="24">
        <f>SUM(N15)</f>
        <v>24</v>
      </c>
      <c r="O16" s="24">
        <f>SUM(O15)</f>
        <v>176.79</v>
      </c>
      <c r="P16" s="23"/>
      <c r="Q16" s="50">
        <v>176.79</v>
      </c>
      <c r="R16" s="46">
        <f>O16-Q16</f>
        <v>0</v>
      </c>
    </row>
    <row r="17" spans="1:18" ht="15.75" customHeight="1">
      <c r="A17" s="148"/>
      <c r="B17" s="148"/>
      <c r="C17" s="148"/>
      <c r="D17" s="100" t="s">
        <v>100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1"/>
      <c r="Q17" s="37">
        <f>Q16/O16*100</f>
        <v>100</v>
      </c>
      <c r="R17" s="45"/>
    </row>
    <row r="18" spans="1:18" ht="63.75" customHeight="1">
      <c r="A18" s="65" t="s">
        <v>82</v>
      </c>
      <c r="B18" s="65" t="s">
        <v>34</v>
      </c>
      <c r="C18" s="64" t="s">
        <v>40</v>
      </c>
      <c r="D18" s="65">
        <v>3503</v>
      </c>
      <c r="E18" s="9">
        <v>15</v>
      </c>
      <c r="F18" s="10">
        <v>119.25</v>
      </c>
      <c r="G18" s="10" t="s">
        <v>41</v>
      </c>
      <c r="H18" s="10" t="s">
        <v>43</v>
      </c>
      <c r="I18" s="10" t="s">
        <v>46</v>
      </c>
      <c r="J18" s="10"/>
      <c r="K18" s="19">
        <v>15</v>
      </c>
      <c r="L18" s="11">
        <v>119.25</v>
      </c>
      <c r="M18" s="10" t="s">
        <v>44</v>
      </c>
      <c r="N18" s="9">
        <v>15</v>
      </c>
      <c r="O18" s="10">
        <v>119.25</v>
      </c>
      <c r="P18" s="10" t="s">
        <v>97</v>
      </c>
      <c r="Q18" s="108"/>
      <c r="R18" s="96"/>
    </row>
    <row r="19" spans="1:18" ht="72.75" customHeight="1">
      <c r="A19" s="65"/>
      <c r="B19" s="65"/>
      <c r="C19" s="64"/>
      <c r="D19" s="65"/>
      <c r="E19" s="9">
        <v>75</v>
      </c>
      <c r="F19" s="10">
        <v>596.25</v>
      </c>
      <c r="G19" s="10" t="s">
        <v>42</v>
      </c>
      <c r="H19" s="10" t="s">
        <v>45</v>
      </c>
      <c r="I19" s="10" t="s">
        <v>47</v>
      </c>
      <c r="J19" s="10" t="s">
        <v>48</v>
      </c>
      <c r="K19" s="19">
        <v>75</v>
      </c>
      <c r="L19" s="11">
        <v>596.25</v>
      </c>
      <c r="M19" s="10" t="s">
        <v>49</v>
      </c>
      <c r="N19" s="9">
        <v>75</v>
      </c>
      <c r="O19" s="10">
        <v>596.25</v>
      </c>
      <c r="P19" s="10" t="s">
        <v>98</v>
      </c>
      <c r="Q19" s="109"/>
      <c r="R19" s="98"/>
    </row>
    <row r="20" spans="1:18" ht="15" customHeight="1">
      <c r="A20" s="142" t="s">
        <v>124</v>
      </c>
      <c r="B20" s="143"/>
      <c r="C20" s="144"/>
      <c r="D20" s="24">
        <f>SUM(D18)</f>
        <v>3503</v>
      </c>
      <c r="E20" s="24">
        <f>SUM(E18:E19)</f>
        <v>90</v>
      </c>
      <c r="F20" s="24">
        <f>SUM(F18:F19)</f>
        <v>715.5</v>
      </c>
      <c r="G20" s="20"/>
      <c r="H20" s="20"/>
      <c r="I20" s="20"/>
      <c r="J20" s="20"/>
      <c r="K20" s="24">
        <f>SUM(K18:K19)</f>
        <v>90</v>
      </c>
      <c r="L20" s="24">
        <f>SUM(L18:L19)</f>
        <v>715.5</v>
      </c>
      <c r="M20" s="20"/>
      <c r="N20" s="24">
        <f>SUM(N18:N19)</f>
        <v>90</v>
      </c>
      <c r="O20" s="24">
        <f>SUM(O18:O19)</f>
        <v>715.5</v>
      </c>
      <c r="P20" s="20"/>
      <c r="Q20" s="50">
        <v>205.38</v>
      </c>
      <c r="R20" s="46">
        <f>O20-Q20</f>
        <v>510.12</v>
      </c>
    </row>
    <row r="21" spans="1:18" ht="19.5" customHeight="1">
      <c r="A21" s="145"/>
      <c r="B21" s="146"/>
      <c r="C21" s="147"/>
      <c r="D21" s="149" t="s">
        <v>100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  <c r="Q21" s="38">
        <f>Q20/O20*100</f>
        <v>28.70440251572327</v>
      </c>
      <c r="R21" s="45"/>
    </row>
    <row r="22" spans="1:18" ht="72" customHeight="1">
      <c r="A22" s="3" t="s">
        <v>83</v>
      </c>
      <c r="B22" s="3" t="s">
        <v>51</v>
      </c>
      <c r="C22" s="3" t="s">
        <v>54</v>
      </c>
      <c r="D22" s="2">
        <v>5204</v>
      </c>
      <c r="E22" s="2">
        <v>94</v>
      </c>
      <c r="F22" s="2">
        <v>889.24</v>
      </c>
      <c r="G22" s="3" t="s">
        <v>55</v>
      </c>
      <c r="H22" s="3" t="s">
        <v>59</v>
      </c>
      <c r="I22" s="3" t="s">
        <v>56</v>
      </c>
      <c r="J22" s="3" t="s">
        <v>57</v>
      </c>
      <c r="K22" s="2">
        <v>94</v>
      </c>
      <c r="L22" s="2">
        <v>889.24</v>
      </c>
      <c r="M22" s="10" t="s">
        <v>58</v>
      </c>
      <c r="N22" s="2">
        <v>94</v>
      </c>
      <c r="O22" s="2">
        <v>889.24</v>
      </c>
      <c r="P22" s="10" t="s">
        <v>99</v>
      </c>
      <c r="Q22" s="34"/>
      <c r="R22" s="45"/>
    </row>
    <row r="23" spans="1:18" ht="15" customHeight="1">
      <c r="A23" s="142" t="s">
        <v>125</v>
      </c>
      <c r="B23" s="143"/>
      <c r="C23" s="144"/>
      <c r="D23" s="53">
        <f>SUM(D22)</f>
        <v>5204</v>
      </c>
      <c r="E23" s="27">
        <f>SUM(E22)</f>
        <v>94</v>
      </c>
      <c r="F23" s="27">
        <f>SUM(F22)</f>
        <v>889.24</v>
      </c>
      <c r="G23" s="23"/>
      <c r="H23" s="23"/>
      <c r="I23" s="23"/>
      <c r="J23" s="23"/>
      <c r="K23" s="27">
        <f>SUM(K22)</f>
        <v>94</v>
      </c>
      <c r="L23" s="27">
        <f>SUM(L22)</f>
        <v>889.24</v>
      </c>
      <c r="M23" s="23"/>
      <c r="N23" s="27">
        <f>SUM(N22)</f>
        <v>94</v>
      </c>
      <c r="O23" s="27">
        <f>SUM(O22)</f>
        <v>889.24</v>
      </c>
      <c r="P23" s="20"/>
      <c r="Q23" s="50">
        <v>0</v>
      </c>
      <c r="R23" s="46">
        <f>O23-Q23</f>
        <v>889.24</v>
      </c>
    </row>
    <row r="24" spans="1:18" ht="18.75" customHeight="1">
      <c r="A24" s="145"/>
      <c r="B24" s="146"/>
      <c r="C24" s="147"/>
      <c r="D24" s="100" t="s">
        <v>100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38">
        <f>Q23/O23*100</f>
        <v>0</v>
      </c>
      <c r="R24" s="45"/>
    </row>
    <row r="25" spans="1:18" ht="77.25" customHeight="1">
      <c r="A25" s="3" t="s">
        <v>84</v>
      </c>
      <c r="B25" s="3" t="s">
        <v>52</v>
      </c>
      <c r="C25" s="3" t="s">
        <v>60</v>
      </c>
      <c r="D25" s="3">
        <v>3798.3</v>
      </c>
      <c r="E25" s="3">
        <v>68</v>
      </c>
      <c r="F25" s="28">
        <v>733.72</v>
      </c>
      <c r="G25" s="3" t="s">
        <v>61</v>
      </c>
      <c r="H25" s="3" t="s">
        <v>62</v>
      </c>
      <c r="I25" s="3" t="s">
        <v>63</v>
      </c>
      <c r="J25" s="3"/>
      <c r="K25" s="3">
        <v>68</v>
      </c>
      <c r="L25" s="28">
        <v>733.72</v>
      </c>
      <c r="M25" s="11" t="s">
        <v>106</v>
      </c>
      <c r="N25" s="3">
        <v>68</v>
      </c>
      <c r="O25" s="28">
        <v>733.72</v>
      </c>
      <c r="P25" s="33" t="s">
        <v>114</v>
      </c>
      <c r="Q25" s="34"/>
      <c r="R25" s="45"/>
    </row>
    <row r="26" spans="1:18" ht="15" customHeight="1">
      <c r="A26" s="113" t="s">
        <v>126</v>
      </c>
      <c r="B26" s="113"/>
      <c r="C26" s="113"/>
      <c r="D26" s="51">
        <f>SUM(D25)</f>
        <v>3798.3</v>
      </c>
      <c r="E26" s="23">
        <f>SUM(E25)</f>
        <v>68</v>
      </c>
      <c r="F26" s="23">
        <f>SUM(F25)</f>
        <v>733.72</v>
      </c>
      <c r="G26" s="23"/>
      <c r="H26" s="23"/>
      <c r="I26" s="23"/>
      <c r="J26" s="23"/>
      <c r="K26" s="23">
        <f>SUM(K25)</f>
        <v>68</v>
      </c>
      <c r="L26" s="23">
        <f>SUM(L25)</f>
        <v>733.72</v>
      </c>
      <c r="M26" s="23"/>
      <c r="N26" s="23">
        <f>SUM(N25)</f>
        <v>68</v>
      </c>
      <c r="O26" s="23">
        <f>SUM(O25)</f>
        <v>733.72</v>
      </c>
      <c r="P26" s="23"/>
      <c r="Q26" s="50">
        <v>0</v>
      </c>
      <c r="R26" s="46">
        <f>O26-Q26</f>
        <v>733.72</v>
      </c>
    </row>
    <row r="27" spans="1:18" ht="19.5" customHeight="1">
      <c r="A27" s="113"/>
      <c r="B27" s="113"/>
      <c r="C27" s="113"/>
      <c r="D27" s="100" t="s">
        <v>100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  <c r="Q27" s="38">
        <f>Q26/O26*100</f>
        <v>0</v>
      </c>
      <c r="R27" s="45"/>
    </row>
    <row r="28" spans="1:18" ht="63.75">
      <c r="A28" s="66" t="s">
        <v>85</v>
      </c>
      <c r="B28" s="66" t="s">
        <v>53</v>
      </c>
      <c r="C28" s="3" t="s">
        <v>64</v>
      </c>
      <c r="D28" s="2">
        <v>1602.49</v>
      </c>
      <c r="E28" s="2">
        <v>4</v>
      </c>
      <c r="F28" s="3">
        <v>33.56</v>
      </c>
      <c r="G28" s="3" t="s">
        <v>66</v>
      </c>
      <c r="H28" s="3" t="s">
        <v>67</v>
      </c>
      <c r="I28" s="3" t="s">
        <v>68</v>
      </c>
      <c r="J28" s="3"/>
      <c r="K28" s="2">
        <v>0</v>
      </c>
      <c r="L28" s="3">
        <v>0</v>
      </c>
      <c r="M28" s="3" t="s">
        <v>69</v>
      </c>
      <c r="N28" s="2">
        <v>0</v>
      </c>
      <c r="O28" s="3">
        <v>0</v>
      </c>
      <c r="P28" s="3"/>
      <c r="Q28" s="108"/>
      <c r="R28" s="96"/>
    </row>
    <row r="29" spans="1:18" ht="63.75">
      <c r="A29" s="66"/>
      <c r="B29" s="66"/>
      <c r="C29" s="3" t="s">
        <v>65</v>
      </c>
      <c r="D29" s="2">
        <v>2785.58</v>
      </c>
      <c r="E29" s="2">
        <v>67</v>
      </c>
      <c r="F29" s="3">
        <v>586.91999999999996</v>
      </c>
      <c r="G29" s="3" t="s">
        <v>66</v>
      </c>
      <c r="H29" s="3" t="s">
        <v>67</v>
      </c>
      <c r="I29" s="3" t="s">
        <v>68</v>
      </c>
      <c r="J29" s="3"/>
      <c r="K29" s="2">
        <v>0</v>
      </c>
      <c r="L29" s="3">
        <v>0</v>
      </c>
      <c r="M29" s="3" t="s">
        <v>69</v>
      </c>
      <c r="N29" s="2">
        <v>0</v>
      </c>
      <c r="O29" s="3">
        <v>0</v>
      </c>
      <c r="P29" s="3"/>
      <c r="Q29" s="109"/>
      <c r="R29" s="98"/>
    </row>
    <row r="30" spans="1:18" ht="15" customHeight="1">
      <c r="A30" s="113" t="s">
        <v>127</v>
      </c>
      <c r="B30" s="113"/>
      <c r="C30" s="113"/>
      <c r="D30" s="51">
        <f>SUM(D28:D29)</f>
        <v>4388.07</v>
      </c>
      <c r="E30" s="23">
        <f>SUM(E28:E29)</f>
        <v>71</v>
      </c>
      <c r="F30" s="23">
        <f>SUM(F28:F29)</f>
        <v>620.48</v>
      </c>
      <c r="G30" s="23"/>
      <c r="H30" s="23"/>
      <c r="I30" s="23"/>
      <c r="J30" s="23"/>
      <c r="K30" s="23">
        <f>SUM(K28:K29)</f>
        <v>0</v>
      </c>
      <c r="L30" s="23">
        <f>SUM(L28:L29)</f>
        <v>0</v>
      </c>
      <c r="M30" s="23"/>
      <c r="N30" s="23">
        <f>SUM(N28:N29)</f>
        <v>0</v>
      </c>
      <c r="O30" s="23">
        <f>SUM(O28:O29)</f>
        <v>0</v>
      </c>
      <c r="P30" s="20"/>
      <c r="Q30" s="50">
        <v>0</v>
      </c>
      <c r="R30" s="46">
        <f>O30-Q30</f>
        <v>0</v>
      </c>
    </row>
    <row r="31" spans="1:18" ht="16.5" customHeight="1">
      <c r="A31" s="113"/>
      <c r="B31" s="113"/>
      <c r="C31" s="113"/>
      <c r="D31" s="100" t="s">
        <v>100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  <c r="Q31" s="38" t="e">
        <f>Q30/O30*100</f>
        <v>#DIV/0!</v>
      </c>
      <c r="R31" s="45"/>
    </row>
    <row r="32" spans="1:18" ht="87.75" customHeight="1">
      <c r="A32" s="3" t="s">
        <v>86</v>
      </c>
      <c r="B32" s="3" t="s">
        <v>70</v>
      </c>
      <c r="C32" s="3" t="s">
        <v>72</v>
      </c>
      <c r="D32" s="3">
        <v>4631</v>
      </c>
      <c r="E32" s="3">
        <v>115</v>
      </c>
      <c r="F32" s="3">
        <v>932.65</v>
      </c>
      <c r="G32" s="3" t="s">
        <v>73</v>
      </c>
      <c r="H32" s="3" t="s">
        <v>113</v>
      </c>
      <c r="I32" s="3" t="s">
        <v>74</v>
      </c>
      <c r="J32" s="3" t="s">
        <v>111</v>
      </c>
      <c r="K32" s="3">
        <v>115</v>
      </c>
      <c r="L32" s="3">
        <v>932.65</v>
      </c>
      <c r="M32" s="11" t="s">
        <v>104</v>
      </c>
      <c r="N32" s="3">
        <v>115</v>
      </c>
      <c r="O32" s="3">
        <v>932.65</v>
      </c>
      <c r="P32" s="3" t="s">
        <v>101</v>
      </c>
      <c r="Q32" s="34"/>
      <c r="R32" s="45"/>
    </row>
    <row r="33" spans="1:18" ht="15" customHeight="1">
      <c r="A33" s="113" t="s">
        <v>128</v>
      </c>
      <c r="B33" s="113"/>
      <c r="C33" s="113"/>
      <c r="D33" s="51">
        <f>SUM(D32)</f>
        <v>4631</v>
      </c>
      <c r="E33" s="23">
        <f>SUM(E32)</f>
        <v>115</v>
      </c>
      <c r="F33" s="23">
        <f>SUM(F32)</f>
        <v>932.65</v>
      </c>
      <c r="G33" s="23"/>
      <c r="H33" s="23"/>
      <c r="I33" s="23"/>
      <c r="J33" s="23"/>
      <c r="K33" s="23">
        <f>SUM(K32)</f>
        <v>115</v>
      </c>
      <c r="L33" s="23">
        <f>SUM(L32)</f>
        <v>932.65</v>
      </c>
      <c r="M33" s="23"/>
      <c r="N33" s="23">
        <f>SUM(N32)</f>
        <v>115</v>
      </c>
      <c r="O33" s="23">
        <f>SUM(O32)</f>
        <v>932.65</v>
      </c>
      <c r="P33" s="23"/>
      <c r="Q33" s="50">
        <v>619.83000000000004</v>
      </c>
      <c r="R33" s="46">
        <f>O33-Q33</f>
        <v>312.81999999999994</v>
      </c>
    </row>
    <row r="34" spans="1:18" ht="19.5" customHeight="1">
      <c r="A34" s="113"/>
      <c r="B34" s="113"/>
      <c r="C34" s="113"/>
      <c r="D34" s="100" t="s">
        <v>100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1"/>
      <c r="Q34" s="38">
        <f>Q33/O33*100</f>
        <v>66.459014635715448</v>
      </c>
      <c r="R34" s="45"/>
    </row>
    <row r="35" spans="1:18" ht="65.25" customHeight="1">
      <c r="A35" s="150" t="s">
        <v>87</v>
      </c>
      <c r="B35" s="150" t="s">
        <v>71</v>
      </c>
      <c r="C35" s="150" t="s">
        <v>75</v>
      </c>
      <c r="D35" s="153">
        <v>2991</v>
      </c>
      <c r="E35" s="3">
        <v>120</v>
      </c>
      <c r="F35" s="5">
        <v>1068</v>
      </c>
      <c r="G35" s="3" t="s">
        <v>76</v>
      </c>
      <c r="H35" s="150" t="s">
        <v>77</v>
      </c>
      <c r="I35" s="150" t="s">
        <v>78</v>
      </c>
      <c r="J35" s="150" t="s">
        <v>110</v>
      </c>
      <c r="K35" s="3">
        <v>120</v>
      </c>
      <c r="L35" s="5">
        <v>1068</v>
      </c>
      <c r="M35" s="11" t="s">
        <v>107</v>
      </c>
      <c r="N35" s="3">
        <v>120</v>
      </c>
      <c r="O35" s="5">
        <v>1068</v>
      </c>
      <c r="P35" s="43" t="s">
        <v>116</v>
      </c>
      <c r="Q35" s="108"/>
      <c r="R35" s="96"/>
    </row>
    <row r="36" spans="1:18" ht="50.25" customHeight="1">
      <c r="A36" s="151"/>
      <c r="B36" s="151"/>
      <c r="C36" s="151"/>
      <c r="D36" s="154"/>
      <c r="E36" s="2">
        <v>21</v>
      </c>
      <c r="F36" s="3">
        <v>186.9</v>
      </c>
      <c r="G36" s="3"/>
      <c r="H36" s="151"/>
      <c r="I36" s="151"/>
      <c r="J36" s="151"/>
      <c r="K36" s="3">
        <v>21</v>
      </c>
      <c r="L36" s="5">
        <v>186.9</v>
      </c>
      <c r="M36" s="11" t="s">
        <v>108</v>
      </c>
      <c r="N36" s="3">
        <v>21</v>
      </c>
      <c r="O36" s="5">
        <v>186.9</v>
      </c>
      <c r="P36" s="44" t="s">
        <v>105</v>
      </c>
      <c r="Q36" s="110"/>
      <c r="R36" s="97"/>
    </row>
    <row r="37" spans="1:18" ht="39.75" customHeight="1">
      <c r="A37" s="151"/>
      <c r="B37" s="151"/>
      <c r="C37" s="151"/>
      <c r="D37" s="154"/>
      <c r="E37" s="2">
        <v>45</v>
      </c>
      <c r="F37" s="3">
        <v>400.5</v>
      </c>
      <c r="G37" s="3"/>
      <c r="H37" s="151"/>
      <c r="I37" s="151"/>
      <c r="J37" s="151"/>
      <c r="K37" s="2">
        <v>45</v>
      </c>
      <c r="L37" s="3">
        <v>400.5</v>
      </c>
      <c r="M37" s="11" t="s">
        <v>109</v>
      </c>
      <c r="N37" s="2">
        <v>45</v>
      </c>
      <c r="O37" s="3">
        <v>400.5</v>
      </c>
      <c r="P37" s="43" t="s">
        <v>116</v>
      </c>
      <c r="Q37" s="110"/>
      <c r="R37" s="97"/>
    </row>
    <row r="38" spans="1:18" ht="50.25" customHeight="1">
      <c r="A38" s="152"/>
      <c r="B38" s="152"/>
      <c r="C38" s="152"/>
      <c r="D38" s="155"/>
      <c r="E38" s="2">
        <v>25</v>
      </c>
      <c r="F38" s="3">
        <v>224.5</v>
      </c>
      <c r="G38" s="3"/>
      <c r="H38" s="152"/>
      <c r="I38" s="152"/>
      <c r="J38" s="152"/>
      <c r="K38" s="2">
        <v>25</v>
      </c>
      <c r="L38" s="3">
        <v>224.5</v>
      </c>
      <c r="M38" s="42" t="s">
        <v>115</v>
      </c>
      <c r="N38" s="2">
        <v>25</v>
      </c>
      <c r="O38" s="3">
        <v>224.5</v>
      </c>
      <c r="P38" s="3"/>
      <c r="Q38" s="109"/>
      <c r="R38" s="98"/>
    </row>
    <row r="39" spans="1:18" ht="15" customHeight="1">
      <c r="A39" s="113" t="s">
        <v>129</v>
      </c>
      <c r="B39" s="113"/>
      <c r="C39" s="113"/>
      <c r="D39" s="52">
        <f>SUM(D35:D38)</f>
        <v>2991</v>
      </c>
      <c r="E39" s="37">
        <f>SUM(E35:E38)</f>
        <v>211</v>
      </c>
      <c r="F39" s="37">
        <f>SUM(F35:F38)</f>
        <v>1879.9</v>
      </c>
      <c r="G39" s="39"/>
      <c r="H39" s="39"/>
      <c r="I39" s="39"/>
      <c r="J39" s="39"/>
      <c r="K39" s="26">
        <f>SUM(K35:K38)</f>
        <v>211</v>
      </c>
      <c r="L39" s="26">
        <f>SUM(L35:L38)</f>
        <v>1879.9</v>
      </c>
      <c r="M39" s="39"/>
      <c r="N39" s="26">
        <f>SUM(N35:N38)</f>
        <v>211</v>
      </c>
      <c r="O39" s="26">
        <f>SUM(O35:O38)</f>
        <v>1879.9</v>
      </c>
      <c r="P39" s="26"/>
      <c r="Q39" s="50">
        <v>1534.31</v>
      </c>
      <c r="R39" s="46">
        <f>O39-Q39</f>
        <v>345.59000000000015</v>
      </c>
    </row>
    <row r="40" spans="1:18" ht="19.5" customHeight="1">
      <c r="A40" s="113"/>
      <c r="B40" s="113"/>
      <c r="C40" s="113"/>
      <c r="D40" s="100" t="s">
        <v>100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1"/>
      <c r="Q40" s="38">
        <f>Q39/O39*100</f>
        <v>81.616575349752637</v>
      </c>
      <c r="R40" s="45"/>
    </row>
    <row r="41" spans="1:18" ht="14.25" customHeight="1">
      <c r="A41" s="82" t="s">
        <v>90</v>
      </c>
      <c r="B41" s="83"/>
      <c r="C41" s="84"/>
      <c r="D41" s="139">
        <f>SUM(D9+D13+D16+D20+D23+D26+D30+D33+D39)</f>
        <v>35362.57</v>
      </c>
      <c r="E41" s="139">
        <f>SUM(E9+E13+E16+E20+E23+E26+E30+E33+E39)</f>
        <v>937</v>
      </c>
      <c r="F41" s="139">
        <f>SUM(F9+F13+F16+F20+F23+F26+F30+F33+F39)</f>
        <v>7915.48</v>
      </c>
      <c r="G41" s="114" t="s">
        <v>131</v>
      </c>
      <c r="H41" s="115"/>
      <c r="I41" s="115"/>
      <c r="J41" s="115"/>
      <c r="K41" s="115"/>
      <c r="L41" s="116"/>
      <c r="M41" s="111" t="s">
        <v>89</v>
      </c>
      <c r="N41" s="137">
        <f>E41-N44</f>
        <v>71</v>
      </c>
      <c r="O41" s="135">
        <f>F41-O44</f>
        <v>620.47999999999956</v>
      </c>
      <c r="P41" s="96"/>
      <c r="Q41" s="93"/>
      <c r="R41" s="96"/>
    </row>
    <row r="42" spans="1:18" ht="17.25" customHeight="1">
      <c r="A42" s="85"/>
      <c r="B42" s="86"/>
      <c r="C42" s="87"/>
      <c r="D42" s="140"/>
      <c r="E42" s="140"/>
      <c r="F42" s="140"/>
      <c r="G42" s="117"/>
      <c r="H42" s="118"/>
      <c r="I42" s="118"/>
      <c r="J42" s="118"/>
      <c r="K42" s="118"/>
      <c r="L42" s="119"/>
      <c r="M42" s="112"/>
      <c r="N42" s="138"/>
      <c r="O42" s="136"/>
      <c r="P42" s="97"/>
      <c r="Q42" s="94"/>
      <c r="R42" s="97"/>
    </row>
    <row r="43" spans="1:18" ht="18" customHeight="1">
      <c r="A43" s="85"/>
      <c r="B43" s="86"/>
      <c r="C43" s="87"/>
      <c r="D43" s="140"/>
      <c r="E43" s="140"/>
      <c r="F43" s="140"/>
      <c r="G43" s="120"/>
      <c r="H43" s="121"/>
      <c r="I43" s="121"/>
      <c r="J43" s="121"/>
      <c r="K43" s="121"/>
      <c r="L43" s="122"/>
      <c r="M43" s="30" t="s">
        <v>88</v>
      </c>
      <c r="N43" s="80">
        <f>O41/F41*100</f>
        <v>7.8388171026899141</v>
      </c>
      <c r="O43" s="81"/>
      <c r="P43" s="97"/>
      <c r="Q43" s="94"/>
      <c r="R43" s="97"/>
    </row>
    <row r="44" spans="1:18" ht="15.75" customHeight="1">
      <c r="A44" s="88"/>
      <c r="B44" s="89"/>
      <c r="C44" s="90"/>
      <c r="D44" s="141"/>
      <c r="E44" s="141"/>
      <c r="F44" s="141"/>
      <c r="G44" s="114" t="s">
        <v>132</v>
      </c>
      <c r="H44" s="115"/>
      <c r="I44" s="115"/>
      <c r="J44" s="115"/>
      <c r="K44" s="115"/>
      <c r="L44" s="116"/>
      <c r="M44" s="30" t="s">
        <v>89</v>
      </c>
      <c r="N44" s="31">
        <f>K9+K13+K16+K20+K23+K26+K30+K33+K39</f>
        <v>866</v>
      </c>
      <c r="O44" s="31">
        <f>L9+L13+L16+L20+L23+L26+L33+L39</f>
        <v>7295</v>
      </c>
      <c r="P44" s="97"/>
      <c r="Q44" s="94"/>
      <c r="R44" s="97"/>
    </row>
    <row r="45" spans="1:18" ht="25.5" customHeight="1">
      <c r="A45" s="123" t="s">
        <v>121</v>
      </c>
      <c r="B45" s="124"/>
      <c r="C45" s="124"/>
      <c r="D45" s="124"/>
      <c r="E45" s="125"/>
      <c r="F45" s="132">
        <f>F41/D41*100</f>
        <v>22.383780364379625</v>
      </c>
      <c r="G45" s="120"/>
      <c r="H45" s="121"/>
      <c r="I45" s="121"/>
      <c r="J45" s="121"/>
      <c r="K45" s="121"/>
      <c r="L45" s="122"/>
      <c r="M45" s="30" t="s">
        <v>88</v>
      </c>
      <c r="N45" s="80">
        <f>O44/F41*100</f>
        <v>92.161182897310084</v>
      </c>
      <c r="O45" s="81"/>
      <c r="P45" s="97"/>
      <c r="Q45" s="94"/>
      <c r="R45" s="97"/>
    </row>
    <row r="46" spans="1:18" ht="23.25" customHeight="1">
      <c r="A46" s="126"/>
      <c r="B46" s="127"/>
      <c r="C46" s="127"/>
      <c r="D46" s="127"/>
      <c r="E46" s="128"/>
      <c r="F46" s="133"/>
      <c r="G46" s="114" t="s">
        <v>133</v>
      </c>
      <c r="H46" s="115"/>
      <c r="I46" s="115"/>
      <c r="J46" s="115"/>
      <c r="K46" s="115"/>
      <c r="L46" s="116"/>
      <c r="M46" s="30" t="s">
        <v>89</v>
      </c>
      <c r="N46" s="41">
        <f>N9+N13+N16+N20+N23+N26+N30+N33+N39</f>
        <v>866</v>
      </c>
      <c r="O46" s="40">
        <f>O9+O13+O16+O20+O23+O26+O30+O33+O39</f>
        <v>7295</v>
      </c>
      <c r="P46" s="97"/>
      <c r="Q46" s="94"/>
      <c r="R46" s="97"/>
    </row>
    <row r="47" spans="1:18" ht="21.75" customHeight="1">
      <c r="A47" s="129"/>
      <c r="B47" s="130"/>
      <c r="C47" s="130"/>
      <c r="D47" s="130"/>
      <c r="E47" s="131"/>
      <c r="F47" s="134"/>
      <c r="G47" s="120"/>
      <c r="H47" s="121"/>
      <c r="I47" s="121"/>
      <c r="J47" s="121"/>
      <c r="K47" s="121"/>
      <c r="L47" s="122"/>
      <c r="M47" s="30" t="s">
        <v>88</v>
      </c>
      <c r="N47" s="80">
        <f>O46/F41*100</f>
        <v>92.161182897310084</v>
      </c>
      <c r="O47" s="81"/>
      <c r="P47" s="98"/>
      <c r="Q47" s="95"/>
      <c r="R47" s="98"/>
    </row>
    <row r="48" spans="1:18" ht="19.5" customHeight="1">
      <c r="A48" s="67" t="s">
        <v>120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/>
      <c r="O48" s="47">
        <f>Q9+Q13+Q16+Q20+Q23+Q26+Q30+Q33+Q39</f>
        <v>2536.31</v>
      </c>
      <c r="P48" s="47"/>
      <c r="Q48" s="48">
        <f>O48/O44*100</f>
        <v>34.767786154900612</v>
      </c>
      <c r="R48" s="49">
        <f>R9+R13+R16+R20+R23+R26+R30+R33+R39</f>
        <v>4758.6899999999996</v>
      </c>
    </row>
  </sheetData>
  <mergeCells count="86">
    <mergeCell ref="Q35:Q38"/>
    <mergeCell ref="R35:R38"/>
    <mergeCell ref="Q28:Q29"/>
    <mergeCell ref="R28:R29"/>
    <mergeCell ref="Q18:Q19"/>
    <mergeCell ref="R18:R19"/>
    <mergeCell ref="H35:H38"/>
    <mergeCell ref="I35:I38"/>
    <mergeCell ref="J35:J38"/>
    <mergeCell ref="C35:C38"/>
    <mergeCell ref="A35:A38"/>
    <mergeCell ref="B35:B38"/>
    <mergeCell ref="D35:D38"/>
    <mergeCell ref="D34:P34"/>
    <mergeCell ref="A33:C34"/>
    <mergeCell ref="D31:P31"/>
    <mergeCell ref="A30:C31"/>
    <mergeCell ref="D27:P27"/>
    <mergeCell ref="A26:C27"/>
    <mergeCell ref="M41:M42"/>
    <mergeCell ref="D40:P40"/>
    <mergeCell ref="A39:C40"/>
    <mergeCell ref="P41:P47"/>
    <mergeCell ref="G41:L43"/>
    <mergeCell ref="G44:L45"/>
    <mergeCell ref="G46:L47"/>
    <mergeCell ref="A45:E47"/>
    <mergeCell ref="F45:F47"/>
    <mergeCell ref="N43:O43"/>
    <mergeCell ref="O41:O42"/>
    <mergeCell ref="N41:N42"/>
    <mergeCell ref="D41:D44"/>
    <mergeCell ref="E41:E44"/>
    <mergeCell ref="F41:F44"/>
    <mergeCell ref="Q41:Q47"/>
    <mergeCell ref="R41:R47"/>
    <mergeCell ref="R3:R4"/>
    <mergeCell ref="D10:P10"/>
    <mergeCell ref="A9:C10"/>
    <mergeCell ref="Q11:Q12"/>
    <mergeCell ref="R11:R12"/>
    <mergeCell ref="Q6:Q8"/>
    <mergeCell ref="R6:R8"/>
    <mergeCell ref="Q3:Q4"/>
    <mergeCell ref="K4:M4"/>
    <mergeCell ref="N47:O47"/>
    <mergeCell ref="A3:A5"/>
    <mergeCell ref="G4:G5"/>
    <mergeCell ref="H4:H5"/>
    <mergeCell ref="I4:I5"/>
    <mergeCell ref="A11:A12"/>
    <mergeCell ref="B11:B12"/>
    <mergeCell ref="A28:A29"/>
    <mergeCell ref="A18:A19"/>
    <mergeCell ref="B18:B19"/>
    <mergeCell ref="A23:C24"/>
    <mergeCell ref="A16:C17"/>
    <mergeCell ref="A13:C14"/>
    <mergeCell ref="A20:C21"/>
    <mergeCell ref="A48:N48"/>
    <mergeCell ref="D11:D12"/>
    <mergeCell ref="G3:P3"/>
    <mergeCell ref="A6:A8"/>
    <mergeCell ref="B6:B8"/>
    <mergeCell ref="G6:G8"/>
    <mergeCell ref="H6:H8"/>
    <mergeCell ref="I6:I8"/>
    <mergeCell ref="J6:J8"/>
    <mergeCell ref="M6:M8"/>
    <mergeCell ref="N4:P4"/>
    <mergeCell ref="C3:C5"/>
    <mergeCell ref="D3:D5"/>
    <mergeCell ref="B3:B5"/>
    <mergeCell ref="N45:O45"/>
    <mergeCell ref="A41:C44"/>
    <mergeCell ref="B1:P2"/>
    <mergeCell ref="E3:F5"/>
    <mergeCell ref="C18:C19"/>
    <mergeCell ref="D18:D19"/>
    <mergeCell ref="B28:B29"/>
    <mergeCell ref="J4:J5"/>
    <mergeCell ref="C11:C12"/>
    <mergeCell ref="D24:P24"/>
    <mergeCell ref="D17:P17"/>
    <mergeCell ref="D14:P14"/>
    <mergeCell ref="D21:P21"/>
  </mergeCells>
  <pageMargins left="0.19685039370078741" right="0.11811023622047245" top="0.15748031496062992" bottom="0.15748031496062992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2019-02-04T09:30:24Z</dcterms:modified>
</cp:coreProperties>
</file>